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781a5042a2e69a0/Documents/Land Speed Record Documents/CURRENT LSR/LSR Record Calculation Forms/"/>
    </mc:Choice>
  </mc:AlternateContent>
  <xr:revisionPtr revIDLastSave="642" documentId="8_{61D23285-7FB3-4859-8CBE-59355AD1D209}" xr6:coauthVersionLast="47" xr6:coauthVersionMax="47" xr10:uidLastSave="{3A1E9AB1-E2F0-40F0-A819-BE494C66B2AA}"/>
  <bookViews>
    <workbookView xWindow="-120" yWindow="-120" windowWidth="29040" windowHeight="16440" xr2:uid="{1926297D-4339-44A0-B94A-89DD715D4541}"/>
  </bookViews>
  <sheets>
    <sheet name="CLOSED COURSE RECORD FORM V9" sheetId="1" r:id="rId1"/>
  </sheets>
  <definedNames>
    <definedName name="_xlnm.Print_Area" localSheetId="0">'CLOSED COURSE RECORD FORM V9'!$B$2:$AE$31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1" l="1"/>
  <c r="AG9" i="1"/>
  <c r="AT41" i="1"/>
  <c r="AS41" i="1"/>
  <c r="AO41" i="1"/>
  <c r="AN41" i="1"/>
  <c r="AM41" i="1"/>
  <c r="Q18" i="1"/>
  <c r="Q16" i="1"/>
  <c r="J11" i="1" l="1"/>
  <c r="E11" i="1"/>
  <c r="AG19" i="1"/>
  <c r="AG18" i="1"/>
  <c r="AG16" i="1"/>
  <c r="AG14" i="1"/>
  <c r="Q19" i="1" l="1"/>
  <c r="AG21" i="1"/>
  <c r="E21" i="1" s="1"/>
  <c r="E27" i="1" l="1"/>
  <c r="E25" i="1"/>
  <c r="E23" i="1"/>
  <c r="AG25" i="1"/>
  <c r="S27" i="1" l="1"/>
  <c r="N27" i="1"/>
  <c r="J27" i="1"/>
  <c r="AH25" i="1"/>
  <c r="AI25" i="1" s="1"/>
</calcChain>
</file>

<file path=xl/sharedStrings.xml><?xml version="1.0" encoding="utf-8"?>
<sst xmlns="http://schemas.openxmlformats.org/spreadsheetml/2006/main" count="78" uniqueCount="57">
  <si>
    <t>CLOSED COURSE RECORD FORM</t>
  </si>
  <si>
    <t>Venue: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</si>
  <si>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</si>
  <si>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</si>
  <si>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</si>
  <si>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</si>
  <si>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</si>
  <si>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</si>
  <si>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</si>
  <si>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</si>
  <si>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</si>
  <si>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</si>
  <si>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</si>
  <si>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</si>
  <si>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</si>
  <si>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XV</t>
  </si>
  <si>
    <t>XVI</t>
  </si>
  <si>
    <t>XVII</t>
  </si>
  <si>
    <t>XIV</t>
  </si>
  <si>
    <t>Category</t>
  </si>
  <si>
    <t>Group</t>
  </si>
  <si>
    <t>Class</t>
  </si>
  <si>
    <t>Vehicle Classification:</t>
  </si>
  <si>
    <t>Class Designators Table:</t>
  </si>
  <si>
    <t>Vehicle Name:</t>
  </si>
  <si>
    <t>&lt;- KiloMeasure</t>
  </si>
  <si>
    <t>Driver Name:</t>
  </si>
  <si>
    <t>Measured Lap Distance:</t>
  </si>
  <si>
    <t>Day</t>
  </si>
  <si>
    <t>Month</t>
  </si>
  <si>
    <t>Year</t>
  </si>
  <si>
    <t>Attempt Date:</t>
  </si>
  <si>
    <t>Hours</t>
  </si>
  <si>
    <t>Minutes</t>
  </si>
  <si>
    <t>Seconds</t>
  </si>
  <si>
    <t>Record Lap Elapsed Time:</t>
  </si>
  <si>
    <t>OR</t>
  </si>
  <si>
    <t>Time of Day-Record Lap Start</t>
  </si>
  <si>
    <t>Time of Day-Record Lap End</t>
  </si>
  <si>
    <t>Elapsed Time-Record Lap:</t>
  </si>
  <si>
    <t>Record Time:</t>
  </si>
  <si>
    <t>Average Speeds:</t>
  </si>
  <si>
    <t>Timekeeper</t>
  </si>
  <si>
    <t>Steward</t>
  </si>
  <si>
    <t>Record Date:</t>
  </si>
  <si>
    <t>Group Index Table</t>
  </si>
  <si>
    <t>Class Index Table</t>
  </si>
  <si>
    <t>|</t>
  </si>
  <si>
    <t xml:space="preserve">    |</t>
  </si>
  <si>
    <t xml:space="preserve">   | Number of columns to include in the result starting at the column offset position</t>
  </si>
  <si>
    <t>Number of columns to include in the result starting at the column offset position |</t>
  </si>
  <si>
    <t xml:space="preserve">    | Column offset from the column that contains the main reference (AL38)</t>
  </si>
  <si>
    <t>Row offset from the row that contains the main reference (AL34) |</t>
  </si>
  <si>
    <t>Column offset from the column that contains the main reference (AL34) |</t>
  </si>
  <si>
    <t>CAT-A Group Table:</t>
  </si>
  <si>
    <t>CAT-B Group Table:</t>
  </si>
  <si>
    <t>&lt;-FALSE if lap distance and/or measurement designator are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</si>
</sst>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0"/>
    <numFmt numFmtId="166" formatCode="[$-F800]dddd\,\ mmmm\ dd\,\ yyyy"/>
    <numFmt numFmtId="167" formatCode="dddd\,\ dd\ mmmm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 tint="0.34998626667073579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0" borderId="4" xfId="0" applyFont="1" applyBorder="1"/>
    <xf numFmtId="0" fontId="1" fillId="0" borderId="0" xfId="0" applyFont="1" applyAlignment="1">
      <alignment horizontal="right"/>
    </xf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shrinkToFit="1"/>
    </xf>
    <xf numFmtId="0" fontId="2" fillId="4" borderId="12" xfId="0" applyFont="1" applyFill="1" applyBorder="1" applyAlignment="1">
      <alignment horizontal="center"/>
    </xf>
    <xf numFmtId="0" fontId="1" fillId="0" borderId="1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0" borderId="11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/>
    <xf numFmtId="0" fontId="1" fillId="0" borderId="0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6" xfId="0" applyFont="1" applyBorder="1" applyAlignment="1">
      <alignment horizontal="right"/>
    </xf>
    <xf numFmtId="0" fontId="1" fillId="0" borderId="24" xfId="0" applyFont="1" applyBorder="1"/>
    <xf numFmtId="0" fontId="1" fillId="0" borderId="13" xfId="0" applyFont="1" applyBorder="1" applyAlignment="1">
      <alignment horizontal="right"/>
    </xf>
    <xf numFmtId="0" fontId="1" fillId="0" borderId="15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 applyProtection="1">
      <alignment horizontal="left" indent="1"/>
      <protection locked="0"/>
    </xf>
    <xf numFmtId="0" fontId="1" fillId="2" borderId="6" xfId="0" applyFont="1" applyFill="1" applyBorder="1" applyAlignment="1" applyProtection="1">
      <alignment horizontal="left" indent="1"/>
      <protection locked="0"/>
    </xf>
    <xf numFmtId="0" fontId="1" fillId="2" borderId="7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/>
    <xf numFmtId="166" fontId="1" fillId="0" borderId="5" xfId="0" applyNumberFormat="1" applyFont="1" applyBorder="1" applyAlignment="1">
      <alignment shrinkToFit="1"/>
    </xf>
    <xf numFmtId="166" fontId="1" fillId="0" borderId="6" xfId="0" applyNumberFormat="1" applyFont="1" applyBorder="1" applyAlignment="1">
      <alignment shrinkToFit="1"/>
    </xf>
    <xf numFmtId="166" fontId="1" fillId="0" borderId="7" xfId="0" applyNumberFormat="1" applyFont="1" applyBorder="1" applyAlignment="1">
      <alignment shrinkToFit="1"/>
    </xf>
    <xf numFmtId="0" fontId="1" fillId="0" borderId="5" xfId="0" applyFont="1" applyBorder="1"/>
    <xf numFmtId="0" fontId="1" fillId="0" borderId="7" xfId="0" applyFont="1" applyBorder="1"/>
    <xf numFmtId="0" fontId="7" fillId="0" borderId="16" xfId="0" applyFont="1" applyBorder="1" applyAlignment="1">
      <alignment shrinkToFit="1"/>
    </xf>
    <xf numFmtId="0" fontId="7" fillId="0" borderId="0" xfId="0" applyFont="1" applyAlignment="1">
      <alignment shrinkToFi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164" fontId="6" fillId="3" borderId="0" xfId="0" applyNumberFormat="1" applyFont="1" applyFill="1" applyAlignment="1">
      <alignment horizontal="center"/>
    </xf>
    <xf numFmtId="0" fontId="2" fillId="3" borderId="17" xfId="0" applyFont="1" applyFill="1" applyBorder="1" applyAlignment="1">
      <alignment horizontal="left" indent="1"/>
    </xf>
    <xf numFmtId="0" fontId="2" fillId="3" borderId="18" xfId="0" applyFont="1" applyFill="1" applyBorder="1" applyAlignment="1">
      <alignment horizontal="left" indent="1"/>
    </xf>
    <xf numFmtId="0" fontId="2" fillId="3" borderId="19" xfId="0" applyFont="1" applyFill="1" applyBorder="1" applyAlignment="1">
      <alignment horizontal="left" indent="1"/>
    </xf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67" fontId="2" fillId="5" borderId="17" xfId="0" applyNumberFormat="1" applyFont="1" applyFill="1" applyBorder="1" applyAlignment="1">
      <alignment horizontal="left"/>
    </xf>
    <xf numFmtId="167" fontId="2" fillId="5" borderId="18" xfId="0" applyNumberFormat="1" applyFont="1" applyFill="1" applyBorder="1" applyAlignment="1">
      <alignment horizontal="left"/>
    </xf>
    <xf numFmtId="167" fontId="2" fillId="5" borderId="19" xfId="0" applyNumberFormat="1" applyFont="1" applyFill="1" applyBorder="1" applyAlignment="1">
      <alignment horizontal="left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1038-BBBC-46DE-A43F-E4B2F4238E34}">
  <sheetPr>
    <tabColor rgb="FFFF0000"/>
  </sheetPr>
  <dimension ref="B1:BE46"/>
  <sheetViews>
    <sheetView showGridLines="0" tabSelected="1" topLeftCell="C1" zoomScaleNormal="100" workbookViewId="0">
      <selection activeCell="E3" sqref="E3:Y3"/>
    </sheetView>
  </sheetViews>
  <sheetFormatPr defaultRowHeight="14.25" x14ac:dyDescent="0.2"/>
  <cols>
    <col min="1" max="1" width="4.7109375" style="1" customWidth="1"/>
    <col min="2" max="2" width="2.5703125" style="1" customWidth="1"/>
    <col min="3" max="3" width="42.7109375" style="1" customWidth="1"/>
    <col min="4" max="4" width="0.7109375" style="1" customWidth="1"/>
    <col min="5" max="31" width="2.7109375" style="1" customWidth="1"/>
    <col min="32" max="32" width="4.7109375" style="1" customWidth="1"/>
    <col min="33" max="36" width="10.7109375" style="1" hidden="1" customWidth="1"/>
    <col min="37" max="37" width="2.7109375" style="1" hidden="1" customWidth="1"/>
    <col min="38" max="57" width="3.7109375" style="1" hidden="1" customWidth="1"/>
    <col min="58" max="58" width="9.140625" style="1" customWidth="1"/>
    <col min="59" max="16384" width="9.140625" style="1"/>
  </cols>
  <sheetData>
    <row r="1" spans="2:40" ht="15.75" thickBot="1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2:4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G2" s="5"/>
      <c r="AH2" s="5"/>
      <c r="AI2" s="5"/>
      <c r="AJ2" s="5"/>
      <c r="AK2" s="5"/>
    </row>
    <row r="3" spans="2:40" x14ac:dyDescent="0.2">
      <c r="B3" s="6"/>
      <c r="C3" s="7" t="s">
        <v>1</v>
      </c>
      <c r="E3" s="47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  <c r="AE3" s="8"/>
      <c r="AG3" s="45"/>
      <c r="AH3" s="45"/>
      <c r="AI3" s="33"/>
      <c r="AJ3" s="33"/>
    </row>
    <row r="4" spans="2:40" ht="14.25" customHeight="1" x14ac:dyDescent="0.2">
      <c r="B4" s="6"/>
      <c r="AE4" s="8"/>
      <c r="AG4" s="45"/>
      <c r="AH4" s="45"/>
    </row>
    <row r="5" spans="2:40" s="5" customFormat="1" ht="14.25" customHeight="1" x14ac:dyDescent="0.2">
      <c r="B5" s="16"/>
      <c r="E5" s="50" t="s">
        <v>19</v>
      </c>
      <c r="F5" s="50"/>
      <c r="G5" s="50"/>
      <c r="H5" s="50"/>
      <c r="I5" s="50" t="s">
        <v>20</v>
      </c>
      <c r="J5" s="50"/>
      <c r="K5" s="50"/>
      <c r="L5" s="50"/>
      <c r="M5" s="50" t="s">
        <v>21</v>
      </c>
      <c r="N5" s="50"/>
      <c r="O5" s="50"/>
      <c r="P5" s="50"/>
      <c r="AE5" s="17"/>
      <c r="AG5" s="45"/>
      <c r="AH5" s="45"/>
      <c r="AI5" s="1"/>
      <c r="AJ5" s="1"/>
      <c r="AK5" s="1"/>
    </row>
    <row r="6" spans="2:40" ht="14.25" customHeight="1" x14ac:dyDescent="0.2">
      <c r="B6" s="6"/>
      <c r="C6" s="7" t="s">
        <v>22</v>
      </c>
      <c r="F6" s="51"/>
      <c r="G6" s="52"/>
      <c r="J6" s="51"/>
      <c r="K6" s="52"/>
      <c r="N6" s="51"/>
      <c r="O6" s="52"/>
      <c r="AE6" s="8"/>
    </row>
    <row r="7" spans="2:40" x14ac:dyDescent="0.2">
      <c r="B7" s="6"/>
      <c r="C7" s="7" t="s">
        <v>24</v>
      </c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  <c r="AE7" s="8"/>
    </row>
    <row r="8" spans="2:40" x14ac:dyDescent="0.2">
      <c r="B8" s="6"/>
      <c r="C8" s="7" t="s">
        <v>26</v>
      </c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  <c r="AE8" s="8"/>
      <c r="AG8" s="45"/>
      <c r="AH8" s="45"/>
    </row>
    <row r="9" spans="2:40" ht="14.25" customHeight="1" x14ac:dyDescent="0.2">
      <c r="B9" s="6"/>
      <c r="AE9" s="8"/>
      <c r="AG9" s="18" t="b">
        <f>IF(OR(ISBLANK(E10),ISBLANK(K10)),FALSE,TRUE)</f>
        <v>0</v>
      </c>
      <c r="AH9" s="1" t="s">
        <v>56</v>
      </c>
      <c r="AL9" s="36"/>
      <c r="AM9" s="36"/>
      <c r="AN9" s="36"/>
    </row>
    <row r="10" spans="2:40" x14ac:dyDescent="0.2">
      <c r="B10" s="6"/>
      <c r="C10" s="7" t="s">
        <v>27</v>
      </c>
      <c r="E10" s="58"/>
      <c r="F10" s="59"/>
      <c r="G10" s="59"/>
      <c r="H10" s="59"/>
      <c r="I10" s="60"/>
      <c r="K10" s="19"/>
      <c r="L10" s="34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E10" s="8"/>
      <c r="AG10" s="18" t="str">
        <f>IF(ISBLANK(K10),"",IF(UPPER(LEFT(K10,1))="K",TRUE,FALSE))</f>
        <v/>
      </c>
      <c r="AH10" s="1" t="s">
        <v>25</v>
      </c>
    </row>
    <row r="11" spans="2:40" x14ac:dyDescent="0.2">
      <c r="B11" s="6"/>
      <c r="C11" s="20"/>
      <c r="E11" s="61" t="str">
        <f>IF(AG9,IF(AG10,TRUNC(E10/1.609344,3),TRUNC(E10*1.609344,3)),"")</f>
        <v/>
      </c>
      <c r="F11" s="61"/>
      <c r="G11" s="61"/>
      <c r="H11" s="61"/>
      <c r="I11" s="61"/>
      <c r="J11" s="62" t="str">
        <f>IF(AG9,IF(AG10,"Miles","Kilos"),"")</f>
        <v/>
      </c>
      <c r="K11" s="62"/>
      <c r="L11" s="62"/>
      <c r="AE11" s="8"/>
    </row>
    <row r="12" spans="2:40" ht="4.5" customHeight="1" x14ac:dyDescent="0.2">
      <c r="B12" s="6"/>
      <c r="AE12" s="8"/>
    </row>
    <row r="13" spans="2:40" s="5" customFormat="1" ht="12" customHeight="1" x14ac:dyDescent="0.2">
      <c r="B13" s="16"/>
      <c r="E13" s="50" t="s">
        <v>28</v>
      </c>
      <c r="F13" s="50"/>
      <c r="G13" s="50"/>
      <c r="H13" s="50"/>
      <c r="I13" s="50" t="s">
        <v>29</v>
      </c>
      <c r="J13" s="50"/>
      <c r="K13" s="50"/>
      <c r="L13" s="50"/>
      <c r="M13" s="50" t="s">
        <v>30</v>
      </c>
      <c r="N13" s="50"/>
      <c r="O13" s="50"/>
      <c r="P13" s="50"/>
      <c r="Q13" s="50"/>
      <c r="AE13" s="17"/>
    </row>
    <row r="14" spans="2:40" x14ac:dyDescent="0.2">
      <c r="B14" s="6"/>
      <c r="C14" s="7" t="s">
        <v>31</v>
      </c>
      <c r="F14" s="53"/>
      <c r="G14" s="54"/>
      <c r="J14" s="53"/>
      <c r="K14" s="54"/>
      <c r="N14" s="55"/>
      <c r="O14" s="56"/>
      <c r="P14" s="57"/>
      <c r="Q14" s="34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E14" s="8"/>
      <c r="AG14" s="63" t="str">
        <f>IF(COUNT(F14,J14,N14)=3,DATE(N14,J14,F14),"")</f>
        <v/>
      </c>
      <c r="AH14" s="64"/>
      <c r="AI14" s="65"/>
    </row>
    <row r="15" spans="2:40" x14ac:dyDescent="0.2">
      <c r="B15" s="6"/>
      <c r="F15" s="50" t="s">
        <v>32</v>
      </c>
      <c r="G15" s="50"/>
      <c r="H15" s="21"/>
      <c r="I15" s="21"/>
      <c r="J15" s="50" t="s">
        <v>33</v>
      </c>
      <c r="K15" s="50"/>
      <c r="L15" s="21"/>
      <c r="M15" s="21"/>
      <c r="N15" s="50" t="s">
        <v>34</v>
      </c>
      <c r="O15" s="50"/>
      <c r="P15" s="50"/>
      <c r="Q15" s="21"/>
      <c r="R15" s="21"/>
      <c r="AE15" s="8"/>
    </row>
    <row r="16" spans="2:40" ht="15" x14ac:dyDescent="0.25">
      <c r="B16" s="6"/>
      <c r="C16" s="22" t="s">
        <v>35</v>
      </c>
      <c r="E16"/>
      <c r="F16" s="53"/>
      <c r="G16" s="54"/>
      <c r="J16" s="53"/>
      <c r="K16" s="54"/>
      <c r="N16" s="58"/>
      <c r="O16" s="59"/>
      <c r="P16" s="60"/>
      <c r="Q16" s="68" t="str">
        <f>IF(COUNT(F16:P16)=0,"",IF(AND(COUNT(F16:P16)&gt;0,COUNT(F18:P19)=6)," Elapsed time data already entered!",""))</f>
        <v/>
      </c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8"/>
      <c r="AG16" s="66" t="str">
        <f>IF(COUNT(F16:P16)=3,((F16*24)*3600+J16*60+N16)*1000,"")</f>
        <v/>
      </c>
      <c r="AH16" s="67"/>
    </row>
    <row r="17" spans="2:57" ht="14.25" customHeight="1" x14ac:dyDescent="0.25">
      <c r="B17" s="6"/>
      <c r="C17" s="23" t="s">
        <v>36</v>
      </c>
      <c r="E17" s="50" t="s">
        <v>32</v>
      </c>
      <c r="F17" s="50"/>
      <c r="G17" s="50"/>
      <c r="H17" s="50"/>
      <c r="I17" s="50" t="s">
        <v>33</v>
      </c>
      <c r="J17" s="50"/>
      <c r="K17" s="50"/>
      <c r="L17" s="50"/>
      <c r="M17" s="50" t="s">
        <v>34</v>
      </c>
      <c r="N17" s="50"/>
      <c r="O17" s="50"/>
      <c r="P17" s="50"/>
      <c r="Q17" s="50"/>
      <c r="AE17" s="8"/>
    </row>
    <row r="18" spans="2:57" ht="15" x14ac:dyDescent="0.25">
      <c r="B18" s="6"/>
      <c r="C18" s="7" t="s">
        <v>37</v>
      </c>
      <c r="F18" s="53"/>
      <c r="G18" s="54"/>
      <c r="J18" s="53"/>
      <c r="K18" s="54"/>
      <c r="N18" s="70"/>
      <c r="O18" s="71"/>
      <c r="P18" s="72"/>
      <c r="Q18" s="68" t="str">
        <f>IF(COUNT(F18:P18)=0,"",IF(AND(COUNT(F18:P19)&gt;0,COUNT(F16:P16)=3)," Elapsed time data already entered!",""))</f>
        <v/>
      </c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8"/>
      <c r="AG18" s="66" t="str">
        <f>IF(COUNT(F18:P18)=3,(((F18*24)*3600)+(J18*60)+N18)*1000,"")</f>
        <v/>
      </c>
      <c r="AH18" s="67"/>
    </row>
    <row r="19" spans="2:57" ht="15" x14ac:dyDescent="0.25">
      <c r="B19" s="6"/>
      <c r="C19" s="7" t="s">
        <v>38</v>
      </c>
      <c r="F19" s="53"/>
      <c r="G19" s="54"/>
      <c r="J19" s="53"/>
      <c r="K19" s="54"/>
      <c r="N19" s="70"/>
      <c r="O19" s="71"/>
      <c r="P19" s="72"/>
      <c r="Q19" s="68" t="str">
        <f>IF(COUNT(F18:P19)&lt;6,"",IF(AND(COUNT(F18:P19)=6,AG19&gt;AG18),"","Lap end time is LESS than the start time."))</f>
        <v/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8"/>
      <c r="AG19" s="66" t="str">
        <f>IF(COUNT(F19:P19)=3,(((F19*24)*3600)+(J19*60)+N19)*1000,"")</f>
        <v/>
      </c>
      <c r="AH19" s="67"/>
      <c r="AI19" s="24"/>
    </row>
    <row r="20" spans="2:57" ht="6" customHeight="1" x14ac:dyDescent="0.2">
      <c r="B20" s="6"/>
      <c r="AE20" s="8"/>
    </row>
    <row r="21" spans="2:57" x14ac:dyDescent="0.2">
      <c r="B21" s="6"/>
      <c r="C21" s="7" t="s">
        <v>39</v>
      </c>
      <c r="E21" s="74" t="str">
        <f>IF(AG21=0,"",IF(AG21=2,(AG19-AG18)/1000,IF(AG21=1,AG16/1000,"")))</f>
        <v/>
      </c>
      <c r="F21" s="74"/>
      <c r="G21" s="74"/>
      <c r="H21" s="74"/>
      <c r="I21" s="25"/>
      <c r="J21" s="25"/>
      <c r="AE21" s="8"/>
      <c r="AG21" s="18">
        <f>IF(ISNUMBER(AG16),1,IF(COUNT(AG18:AH19)=2,2,0))</f>
        <v>0</v>
      </c>
    </row>
    <row r="22" spans="2:57" ht="4.5" customHeight="1" thickBot="1" x14ac:dyDescent="0.25">
      <c r="B22" s="6"/>
      <c r="AE22" s="8"/>
    </row>
    <row r="23" spans="2:57" ht="15.75" thickBot="1" x14ac:dyDescent="0.3">
      <c r="B23" s="6"/>
      <c r="C23" s="27" t="s">
        <v>44</v>
      </c>
      <c r="E23" s="83" t="str">
        <f>IF(AND(ISNUMBER(E21),COUNT(F14:P14)=3),DATE(N14,J14,F14),"")</f>
        <v/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/>
      <c r="AE23" s="8"/>
    </row>
    <row r="24" spans="2:57" s="35" customFormat="1" ht="4.5" customHeight="1" thickBot="1" x14ac:dyDescent="0.25">
      <c r="B24" s="6"/>
      <c r="AE24" s="8"/>
    </row>
    <row r="25" spans="2:57" ht="15.75" thickBot="1" x14ac:dyDescent="0.3">
      <c r="B25" s="6"/>
      <c r="C25" s="27" t="s">
        <v>40</v>
      </c>
      <c r="E25" s="75" t="str">
        <f>IF(ISNUMBER(E21),IF(AG25=0,"00:" &amp; TEXT(AH25,"00:") &amp; TEXT(AI25,"00.000"),TEXT(AG25,"####:") &amp; TEXT(AH25,"00:") &amp; TEXT(AI25,"00.000")),"")</f>
        <v/>
      </c>
      <c r="F25" s="76"/>
      <c r="G25" s="76"/>
      <c r="H25" s="76"/>
      <c r="I25" s="76"/>
      <c r="J25" s="76"/>
      <c r="K25" s="76"/>
      <c r="L25" s="77"/>
      <c r="M25" s="28"/>
      <c r="N25" s="26"/>
      <c r="O25" s="26"/>
      <c r="P25" s="26"/>
      <c r="Q25" s="26"/>
      <c r="R25" s="26"/>
      <c r="S25" s="26"/>
      <c r="AE25" s="8"/>
      <c r="AG25" s="18" t="str">
        <f>IF(ISNUMBER(E21),TRUNC(E21/3600,0),"")</f>
        <v/>
      </c>
      <c r="AH25" s="18" t="str">
        <f>IF(ISNUMBER(E21),TRUNC(TRUNC(E21-(AG25*3600),0)/60,0),"")</f>
        <v/>
      </c>
      <c r="AI25" s="18" t="str">
        <f>IF(ISNUMBER(E21),E21-(AG25*3600)-(AH25*60),"")</f>
        <v/>
      </c>
    </row>
    <row r="26" spans="2:57" ht="4.5" customHeight="1" thickBot="1" x14ac:dyDescent="0.25">
      <c r="B26" s="6"/>
      <c r="AE26" s="8"/>
    </row>
    <row r="27" spans="2:57" ht="15.75" thickBot="1" x14ac:dyDescent="0.3">
      <c r="B27" s="6"/>
      <c r="C27" s="27" t="s">
        <v>41</v>
      </c>
      <c r="E27" s="78" t="str">
        <f>IF(ISNUMBER(E21),TRUNC((E10*3600)/E21,3),"")</f>
        <v/>
      </c>
      <c r="F27" s="79"/>
      <c r="G27" s="79"/>
      <c r="H27" s="79"/>
      <c r="I27" s="79"/>
      <c r="J27" s="80" t="str">
        <f>IF(ISNUMBER(E27),IF(AG10,"KP/H","MPH"),"")</f>
        <v/>
      </c>
      <c r="K27" s="81"/>
      <c r="L27" s="82"/>
      <c r="N27" s="78" t="str">
        <f>IF(ISNUMBER(E27),IF(AG10,TRUNC(E27/1.609344,3),TRUNC(E27*1.609344,3)),"")</f>
        <v/>
      </c>
      <c r="O27" s="79"/>
      <c r="P27" s="79"/>
      <c r="Q27" s="79"/>
      <c r="R27" s="79"/>
      <c r="S27" s="80" t="str">
        <f>IF(ISNUMBER(E27),IF(AG10,"MPH","K/PH"),"")</f>
        <v/>
      </c>
      <c r="T27" s="81"/>
      <c r="U27" s="82"/>
      <c r="AE27" s="8"/>
    </row>
    <row r="28" spans="2:57" ht="11.25" customHeight="1" x14ac:dyDescent="0.2">
      <c r="B28" s="6"/>
      <c r="AE28" s="8"/>
    </row>
    <row r="29" spans="2:57" ht="21" customHeight="1" x14ac:dyDescent="0.2">
      <c r="B29" s="6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E29" s="8"/>
    </row>
    <row r="30" spans="2:57" ht="15" customHeight="1" x14ac:dyDescent="0.2">
      <c r="B30" s="6"/>
      <c r="E30" s="11" t="s">
        <v>42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R30" s="11" t="s">
        <v>43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E30" s="8"/>
    </row>
    <row r="31" spans="2:57" ht="7.5" customHeight="1" thickBot="1" x14ac:dyDescent="0.25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1"/>
    </row>
    <row r="32" spans="2:57" x14ac:dyDescent="0.2">
      <c r="AL32" s="5">
        <v>1</v>
      </c>
      <c r="AM32" s="5">
        <v>2</v>
      </c>
      <c r="AN32" s="5">
        <v>3</v>
      </c>
      <c r="AO32" s="5">
        <v>4</v>
      </c>
      <c r="AP32" s="5">
        <v>5</v>
      </c>
      <c r="AQ32" s="5">
        <v>6</v>
      </c>
      <c r="AR32" s="5">
        <v>7</v>
      </c>
      <c r="AS32" s="5">
        <v>8</v>
      </c>
      <c r="AT32" s="5">
        <v>9</v>
      </c>
      <c r="AU32" s="5">
        <v>10</v>
      </c>
      <c r="AV32" s="5">
        <v>11</v>
      </c>
      <c r="AW32" s="5">
        <v>12</v>
      </c>
      <c r="AX32" s="5">
        <v>13</v>
      </c>
      <c r="AY32" s="5">
        <v>14</v>
      </c>
      <c r="AZ32" s="5">
        <v>15</v>
      </c>
      <c r="BA32" s="5">
        <v>16</v>
      </c>
      <c r="BB32" s="5">
        <v>17</v>
      </c>
      <c r="BC32" s="5">
        <v>18</v>
      </c>
      <c r="BD32" s="5">
        <v>19</v>
      </c>
      <c r="BE32" s="5">
        <v>20</v>
      </c>
    </row>
    <row r="33" spans="38:57" x14ac:dyDescent="0.2">
      <c r="AL33" s="9" t="s">
        <v>54</v>
      </c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1"/>
      <c r="BD33" s="11"/>
      <c r="BE33" s="12"/>
    </row>
    <row r="34" spans="38:57" x14ac:dyDescent="0.2">
      <c r="AL34" s="13" t="s">
        <v>4</v>
      </c>
      <c r="AM34" s="14" t="s">
        <v>5</v>
      </c>
      <c r="AN34" s="14" t="s">
        <v>6</v>
      </c>
      <c r="AO34" s="14" t="s">
        <v>7</v>
      </c>
      <c r="AP34" s="14" t="s">
        <v>8</v>
      </c>
      <c r="AQ34" s="14" t="s">
        <v>9</v>
      </c>
      <c r="AR34" s="14" t="s">
        <v>10</v>
      </c>
      <c r="AS34" s="14" t="s">
        <v>11</v>
      </c>
      <c r="AT34" s="14" t="s">
        <v>12</v>
      </c>
      <c r="AU34" s="14" t="s">
        <v>13</v>
      </c>
      <c r="AV34" s="14" t="s">
        <v>14</v>
      </c>
      <c r="AW34" s="14" t="s">
        <v>18</v>
      </c>
      <c r="AX34" s="14" t="s">
        <v>15</v>
      </c>
      <c r="AY34" s="14" t="s">
        <v>16</v>
      </c>
      <c r="AZ34" s="14" t="s">
        <v>17</v>
      </c>
      <c r="BA34" s="14"/>
      <c r="BB34" s="14"/>
      <c r="BC34" s="14"/>
      <c r="BD34" s="14"/>
      <c r="BE34" s="15"/>
    </row>
    <row r="35" spans="38:57" x14ac:dyDescent="0.2">
      <c r="AL35" s="9" t="s">
        <v>55</v>
      </c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1"/>
      <c r="BD35" s="11"/>
      <c r="BE35" s="12"/>
    </row>
    <row r="36" spans="38:57" x14ac:dyDescent="0.2">
      <c r="AL36" s="13" t="s">
        <v>4</v>
      </c>
      <c r="AM36" s="14" t="s">
        <v>5</v>
      </c>
      <c r="AN36" s="14" t="s">
        <v>6</v>
      </c>
      <c r="AO36" s="14" t="s">
        <v>7</v>
      </c>
      <c r="AP36" s="14" t="s">
        <v>8</v>
      </c>
      <c r="AQ36" s="14" t="s">
        <v>9</v>
      </c>
      <c r="AR36" s="14" t="s">
        <v>10</v>
      </c>
      <c r="AS36" s="14" t="s">
        <v>11</v>
      </c>
      <c r="AT36" s="14" t="s">
        <v>13</v>
      </c>
      <c r="AU36" s="14" t="s">
        <v>14</v>
      </c>
      <c r="AV36" s="14" t="s">
        <v>18</v>
      </c>
      <c r="AW36" s="14" t="s">
        <v>15</v>
      </c>
      <c r="AX36" s="14" t="s">
        <v>16</v>
      </c>
      <c r="AY36" s="14" t="s">
        <v>17</v>
      </c>
      <c r="AZ36" s="14"/>
      <c r="BA36" s="14"/>
      <c r="BB36" s="14"/>
      <c r="BC36" s="14"/>
      <c r="BD36" s="14"/>
      <c r="BE36" s="15"/>
    </row>
    <row r="37" spans="38:57" x14ac:dyDescent="0.2">
      <c r="AL37" s="9" t="s">
        <v>23</v>
      </c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32"/>
    </row>
    <row r="38" spans="38:57" x14ac:dyDescent="0.2">
      <c r="AL38" s="13">
        <v>1</v>
      </c>
      <c r="AM38" s="14">
        <v>2</v>
      </c>
      <c r="AN38" s="14">
        <v>3</v>
      </c>
      <c r="AO38" s="14">
        <v>4</v>
      </c>
      <c r="AP38" s="14">
        <v>5</v>
      </c>
      <c r="AQ38" s="14">
        <v>6</v>
      </c>
      <c r="AR38" s="14">
        <v>7</v>
      </c>
      <c r="AS38" s="14">
        <v>8</v>
      </c>
      <c r="AT38" s="14">
        <v>9</v>
      </c>
      <c r="AU38" s="14">
        <v>10</v>
      </c>
      <c r="AV38" s="14">
        <v>11</v>
      </c>
      <c r="AW38" s="14">
        <v>12</v>
      </c>
      <c r="AX38" s="14">
        <v>13</v>
      </c>
      <c r="AY38" s="14">
        <v>14</v>
      </c>
      <c r="AZ38" s="14">
        <v>15</v>
      </c>
      <c r="BA38" s="14">
        <v>16</v>
      </c>
      <c r="BB38" s="14">
        <v>17</v>
      </c>
      <c r="BC38" s="14">
        <v>18</v>
      </c>
      <c r="BD38" s="14"/>
      <c r="BE38" s="15"/>
    </row>
    <row r="40" spans="38:57" x14ac:dyDescent="0.2">
      <c r="AL40" s="35" t="s">
        <v>45</v>
      </c>
      <c r="AM40" s="35"/>
      <c r="AN40" s="35"/>
      <c r="AO40" s="35"/>
      <c r="AP40" s="35"/>
      <c r="AQ40" s="35"/>
      <c r="AR40" s="35" t="s">
        <v>46</v>
      </c>
      <c r="AS40" s="35"/>
      <c r="AT40" s="35"/>
    </row>
    <row r="41" spans="38:57" x14ac:dyDescent="0.2">
      <c r="AL41" s="38"/>
      <c r="AM41" s="11" t="e">
        <f>VLOOKUP(F6,AL42:AO43,2)</f>
        <v>#N/A</v>
      </c>
      <c r="AN41" s="11" t="e">
        <f>VLOOKUP(F6,AL42:AO43,3)</f>
        <v>#N/A</v>
      </c>
      <c r="AO41" s="12" t="e">
        <f>VLOOKUP(F6,AL42:AO43,4)</f>
        <v>#N/A</v>
      </c>
      <c r="AP41" s="35"/>
      <c r="AQ41" s="35"/>
      <c r="AR41" s="38"/>
      <c r="AS41" s="11" t="e">
        <f>VLOOKUP(F6,AR42:AT43,2)</f>
        <v>#N/A</v>
      </c>
      <c r="AT41" s="12" t="e">
        <f>VLOOKUP(F6,AR42:AT43,3)</f>
        <v>#N/A</v>
      </c>
    </row>
    <row r="42" spans="38:57" x14ac:dyDescent="0.2">
      <c r="AL42" s="39" t="s">
        <v>2</v>
      </c>
      <c r="AM42" s="35">
        <v>0</v>
      </c>
      <c r="AN42" s="35">
        <v>0</v>
      </c>
      <c r="AO42" s="40">
        <v>15</v>
      </c>
      <c r="AP42" s="35"/>
      <c r="AQ42" s="35"/>
      <c r="AR42" s="34" t="s">
        <v>2</v>
      </c>
      <c r="AS42" s="35">
        <v>0</v>
      </c>
      <c r="AT42" s="40">
        <v>13</v>
      </c>
    </row>
    <row r="43" spans="38:57" x14ac:dyDescent="0.2">
      <c r="AL43" s="41" t="s">
        <v>3</v>
      </c>
      <c r="AM43" s="37">
        <v>2</v>
      </c>
      <c r="AN43" s="37">
        <v>0</v>
      </c>
      <c r="AO43" s="42">
        <v>14</v>
      </c>
      <c r="AP43" s="35"/>
      <c r="AQ43" s="35"/>
      <c r="AR43" s="43" t="s">
        <v>3</v>
      </c>
      <c r="AS43" s="37">
        <v>0</v>
      </c>
      <c r="AT43" s="42">
        <v>18</v>
      </c>
    </row>
    <row r="44" spans="38:57" x14ac:dyDescent="0.2">
      <c r="AL44" s="35"/>
      <c r="AM44" s="7" t="s">
        <v>52</v>
      </c>
      <c r="AN44" s="7" t="s">
        <v>47</v>
      </c>
      <c r="AO44" s="7" t="s">
        <v>47</v>
      </c>
      <c r="AP44" s="35"/>
      <c r="AQ44" s="35"/>
      <c r="AR44" s="35"/>
      <c r="AS44" s="44" t="s">
        <v>48</v>
      </c>
      <c r="AT44" s="44" t="s">
        <v>49</v>
      </c>
    </row>
    <row r="45" spans="38:57" x14ac:dyDescent="0.2">
      <c r="AL45" s="35"/>
      <c r="AM45" s="35"/>
      <c r="AN45" s="7" t="s">
        <v>53</v>
      </c>
      <c r="AO45" s="7" t="s">
        <v>47</v>
      </c>
      <c r="AP45" s="35"/>
      <c r="AQ45" s="35"/>
      <c r="AR45" s="35"/>
      <c r="AS45" s="44" t="s">
        <v>51</v>
      </c>
      <c r="AT45" s="35"/>
    </row>
    <row r="46" spans="38:57" x14ac:dyDescent="0.2">
      <c r="AL46" s="35"/>
      <c r="AM46" s="35"/>
      <c r="AN46" s="35"/>
      <c r="AO46" s="7" t="s">
        <v>50</v>
      </c>
      <c r="AP46" s="35"/>
      <c r="AQ46" s="35"/>
      <c r="AR46" s="35"/>
      <c r="AS46" s="35"/>
      <c r="AT46" s="35"/>
    </row>
  </sheetData>
  <sheetProtection sheet="1" selectLockedCells="1"/>
  <mergeCells count="50">
    <mergeCell ref="E29:P29"/>
    <mergeCell ref="R29:AC29"/>
    <mergeCell ref="E21:H21"/>
    <mergeCell ref="E25:L25"/>
    <mergeCell ref="E27:I27"/>
    <mergeCell ref="J27:L27"/>
    <mergeCell ref="N27:R27"/>
    <mergeCell ref="S27:U27"/>
    <mergeCell ref="E23:U23"/>
    <mergeCell ref="AG18:AH18"/>
    <mergeCell ref="F19:G19"/>
    <mergeCell ref="J19:K19"/>
    <mergeCell ref="N19:P19"/>
    <mergeCell ref="AG19:AH19"/>
    <mergeCell ref="Q19:AD19"/>
    <mergeCell ref="E17:H17"/>
    <mergeCell ref="I17:L17"/>
    <mergeCell ref="M17:Q17"/>
    <mergeCell ref="F18:G18"/>
    <mergeCell ref="J18:K18"/>
    <mergeCell ref="N18:P18"/>
    <mergeCell ref="Q18:AD18"/>
    <mergeCell ref="AG14:AI14"/>
    <mergeCell ref="F16:G16"/>
    <mergeCell ref="J16:K16"/>
    <mergeCell ref="N16:P16"/>
    <mergeCell ref="AG16:AH16"/>
    <mergeCell ref="F15:G15"/>
    <mergeCell ref="J15:K15"/>
    <mergeCell ref="N15:P15"/>
    <mergeCell ref="Q16:AD16"/>
    <mergeCell ref="M13:Q13"/>
    <mergeCell ref="F14:G14"/>
    <mergeCell ref="J14:K14"/>
    <mergeCell ref="N14:P14"/>
    <mergeCell ref="E10:I10"/>
    <mergeCell ref="E11:I11"/>
    <mergeCell ref="J11:L11"/>
    <mergeCell ref="E13:H13"/>
    <mergeCell ref="I13:L13"/>
    <mergeCell ref="F6:G6"/>
    <mergeCell ref="J6:K6"/>
    <mergeCell ref="N6:O6"/>
    <mergeCell ref="E7:Y7"/>
    <mergeCell ref="E8:R8"/>
    <mergeCell ref="B1:AE1"/>
    <mergeCell ref="E3:Y3"/>
    <mergeCell ref="E5:H5"/>
    <mergeCell ref="I5:L5"/>
    <mergeCell ref="M5:P5"/>
  </mergeCells>
  <conditionalFormatting sqref="Q14">
    <cfRule type="containsText" dxfId="3" priority="3" operator="containsText" text="Enter year">
      <formula>NOT(ISERROR(SEARCH("Enter year",Q14)))</formula>
    </cfRule>
  </conditionalFormatting>
  <conditionalFormatting sqref="F6:G6">
    <cfRule type="expression" dxfId="2" priority="4">
      <formula>$AG$4</formula>
    </cfRule>
  </conditionalFormatting>
  <conditionalFormatting sqref="L10">
    <cfRule type="containsText" dxfId="1" priority="1" operator="containsText" text="Valid entries">
      <formula>NOT(ISERROR(SEARCH("Valid entries",L10)))</formula>
    </cfRule>
  </conditionalFormatting>
  <conditionalFormatting sqref="N6:O6">
    <cfRule type="expression" dxfId="0" priority="7">
      <formula>#REF!</formula>
    </cfRule>
  </conditionalFormatting>
  <dataValidations xWindow="420" yWindow="520" count="18">
    <dataValidation type="list" allowBlank="1" showInputMessage="1" showErrorMessage="1" errorTitle="FIA CLOSED COURSE RECORD FORM" error="Invalid CATEGORY entered.  Please select from the drop down list." prompt="Select the CATEGORY from the drop down list." sqref="F6:G6" xr:uid="{DBE076F8-8E0B-4AFB-B779-D029912FAD72}">
      <formula1>"A,B"</formula1>
    </dataValidation>
    <dataValidation allowBlank="1" showInputMessage="1" showErrorMessage="1" errorTitle="CLOSED COURSE RECORD FORM" sqref="B1:AE1" xr:uid="{E7DD3A46-5BBC-4268-9D41-70C3800BF1BB}"/>
    <dataValidation type="decimal" allowBlank="1" showInputMessage="1" showErrorMessage="1" errorTitle="FIA CLOSED COURSE RECORD FORM" error="Invalid MEASURED DISTANCE of one lap entered. The distance number must be less than or equal to 50." prompt="Enter the MEASURED DISTANCE of one lap truncated to three (3) decimal places.  The distance number must be less than or equal to 50." sqref="E10:I10" xr:uid="{9428208C-4818-48B7-8B4E-89385D346784}">
      <formula1>0</formula1>
      <formula2>50</formula2>
    </dataValidation>
    <dataValidation type="list" allowBlank="1" showInputMessage="1" showErrorMessage="1" errorTitle="FIA CLOSED COURSE RECORD FORM" error="Invalid LAP DISTANCE MEASUREMENT DESIGNATOR entered. Please select from the drop down list." prompt="Select the LAP DISTANCE MEASUREMENT DESIGNATOR from the drop down list. (K for kilometer or M for mile)." sqref="K10" xr:uid="{2A66EDE0-EF21-4383-9FFF-000FBDBD7130}">
      <formula1>"K,M"</formula1>
    </dataValidation>
    <dataValidation type="whole" allowBlank="1" showInputMessage="1" showErrorMessage="1" errorTitle="FIA CLOSED COURSE RECORD FORM" error="Invalid DAY number entered for the day the record was established." prompt="Enter the DAY number the record was established." sqref="F14:G14" xr:uid="{0EA97A74-589E-4669-9086-0BDB6AEE5AF0}">
      <formula1>1</formula1>
      <formula2>31</formula2>
    </dataValidation>
    <dataValidation type="whole" allowBlank="1" showInputMessage="1" showErrorMessage="1" errorTitle="FIA CLOSED COURSE RECORD FORM" error="Invalid MONTH number entered for the month the record was established." prompt="Enter the MONTH number the record was established." sqref="J14:K14" xr:uid="{3F9AFC5C-23D3-48AF-A1EB-71C12E64FBEE}">
      <formula1>1</formula1>
      <formula2>12</formula2>
    </dataValidation>
    <dataValidation type="decimal" allowBlank="1" showInputMessage="1" showErrorMessage="1" errorTitle="FIA CLOSED COURSE RECORD FORM" error="Invalid SECONDS entered for the end of the record lap." prompt="Enter the SECONDS recorded, truncated to three decimal places, for the end of the record lap." sqref="N19:P19" xr:uid="{118FD4DD-487C-41B6-B793-CB24C32080F6}">
      <formula1>0</formula1>
      <formula2>59.999</formula2>
    </dataValidation>
    <dataValidation type="whole" allowBlank="1" showInputMessage="1" showErrorMessage="1" errorTitle="FIA CLOSED COURSE RECORD FORM" error="Invalid YEAR number entered for the year the record was established." prompt="Enter the four digit YEAR number the record was established." sqref="N14:P14" xr:uid="{7A4C40D5-5833-4142-8AF0-BD77FFFFFC88}">
      <formula1>2020</formula1>
      <formula2>2099</formula2>
    </dataValidation>
    <dataValidation type="whole" allowBlank="1" showInputMessage="1" showErrorMessage="1" errorTitle="FIA CLOSED COURSE RECORD FORM" error="Invalid HOUR entered for the record lap elapsed time." prompt="Using the 24 hour time format enter the HOUR recorded for the record lap elapsed time." sqref="F16:G16" xr:uid="{DC9C1862-2709-412F-BD18-BBC7633832F8}">
      <formula1>0</formula1>
      <formula2>23</formula2>
    </dataValidation>
    <dataValidation type="whole" allowBlank="1" showInputMessage="1" showErrorMessage="1" errorTitle="FIA CLOSED COURSE RECORD FORM" error="Invalid MINUTES entered for the record lap elapsed time." prompt="Enter the MINUTES recorded for the record lap elapsed time." sqref="J16:K16" xr:uid="{98E0192F-8443-4D59-949A-DDB8AF112C32}">
      <formula1>0</formula1>
      <formula2>59</formula2>
    </dataValidation>
    <dataValidation type="decimal" allowBlank="1" showInputMessage="1" showErrorMessage="1" errorTitle="FIA CLOSED COURSE RECORD FORM" error="Invalid SECONDS entered for the record lap elapsed time." prompt="Enter the SECONDS recorded, truncated to three decimal places, for the record lap elapsed time." sqref="N16:P16" xr:uid="{C919B2FA-F153-4ACE-B39C-BAE5BDEA590C}">
      <formula1>0</formula1>
      <formula2>59.999</formula2>
    </dataValidation>
    <dataValidation type="whole" allowBlank="1" showInputMessage="1" showErrorMessage="1" errorTitle="FIA CLOSED COURSE RECORD FORM" error="Invalid HOUR entered for the start of the record lap." prompt="Using the 24 hour time format enter the HOUR recorded for the start of the record lap." sqref="F18:G18" xr:uid="{390CBEDB-2DFA-4D87-A402-72EB08C86E12}">
      <formula1>0</formula1>
      <formula2>23</formula2>
    </dataValidation>
    <dataValidation type="whole" allowBlank="1" showInputMessage="1" showErrorMessage="1" errorTitle="FIA CLOSED COURSE RECORD FORM" error="Invalid MINUTES entered for the start of the record lap." prompt="Enter the MINUTES recorded for the start of the record lap." sqref="J18:K18" xr:uid="{4F329564-81EE-4349-8891-9A78B777C381}">
      <formula1>0</formula1>
      <formula2>59</formula2>
    </dataValidation>
    <dataValidation type="whole" allowBlank="1" showInputMessage="1" showErrorMessage="1" errorTitle="FIA CLOSED COURSE RECORD FORM" error="Invalid HOUR entered for the end of the record lap." prompt="Using the 24 hour time format enter the HOUR recorded for the end of the record lap." sqref="F19:G19" xr:uid="{C0101C3D-B656-40AF-BAEF-89BD6DCDFA00}">
      <formula1>0</formula1>
      <formula2>23</formula2>
    </dataValidation>
    <dataValidation type="whole" allowBlank="1" showInputMessage="1" showErrorMessage="1" errorTitle="FIA CLOSED COURSE RECORD FORM" error="Invalid MINUTES entered for the end of the record lap." prompt="Enter the MINUTES recorded for the end of the record lap." sqref="J19:K19" xr:uid="{0B60F6CF-BDD5-4130-BA66-0D040B1FBE06}">
      <formula1>0</formula1>
      <formula2>59</formula2>
    </dataValidation>
    <dataValidation type="decimal" allowBlank="1" showInputMessage="1" showErrorMessage="1" errorTitle="FIA CLOSED COURSE RECORD FORM" error="Invalid SECONDS entered for the start of the record lap." prompt="Enter the SECONDS recorded, truncated to three decimal places, for the start of the record lap." sqref="N18:P18" xr:uid="{221EB351-9554-40E6-9395-4933AAC01CF1}">
      <formula1>0</formula1>
      <formula2>59.999</formula2>
    </dataValidation>
    <dataValidation type="list" allowBlank="1" showInputMessage="1" showErrorMessage="1" errorTitle="FIA CLOSED COURSE RECORD FORM" error="Invalid GROUP entered.  Please select from the drop down list." prompt="Select the GROUP from the drop down list." sqref="J6:K6" xr:uid="{91E97D05-289E-49D4-87BC-EE8A3543CFBF}">
      <formula1>OFFSET(AL34,$AM$41,$AN$41,1,$AO$41)</formula1>
    </dataValidation>
    <dataValidation type="list" allowBlank="1" showInputMessage="1" showErrorMessage="1" errorTitle="FIA CLOSED COURSE RECORD FORM" error="Invalid CLASS entered. Please select from the drop down list." prompt="Select the CLASS from the drop down list." sqref="N6:O6" xr:uid="{6325345E-F1EB-4F3B-B015-D5B60C83E462}">
      <formula1>OFFSET(AL38,0,$AS$41,1,$AT$41)</formula1>
    </dataValidation>
  </dataValidations>
  <printOptions horizontalCentered="1" verticalCentered="1"/>
  <pageMargins left="0.75" right="0.75" top="1.2" bottom="0.6" header="0.5" footer="0.5"/>
  <pageSetup orientation="landscape" r:id="rId1"/>
  <headerFooter>
    <oddHeader>&amp;L&amp;G&amp;C&amp;"Arial,Regular"&amp;8&amp;K003399  &amp;"Arial,Bold"
&amp;14FEDERATION INTERNATIONAL DE L'AUTOMOBILE&amp;"-,Regular"&amp;11&amp;K01+000
&amp;"Arial,Bold"&amp;12CLOSED COURSE WORLD LAND SPEED RECORD CALCULATION FORM</oddHeader>
    <oddFooter>&amp;L&amp;5File:&amp;F Tab:&amp;A&amp;R  &amp;5 &amp;D  -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CLOSED COURSE RECORD FORM V9</vt:lpstr>
      <vt:lpstr>'CLOSED COURSE RECORD FORM V9'!Print_Area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Petrali</dc:creator>
  <cp:lastModifiedBy>David Petrali</cp:lastModifiedBy>
  <cp:lastPrinted>2021-02-24T19:39:47Z</cp:lastPrinted>
  <dcterms:created xsi:type="dcterms:W3CDTF">2021-02-10T05:26:42Z</dcterms:created>
  <dcterms:modified xsi:type="dcterms:W3CDTF">2021-06-05T00:33:19Z</dcterms:modified>
</cp:coreProperties>
</file>